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d-bjm\Work Folders\Desktop\Webbuppdateringar\"/>
    </mc:Choice>
  </mc:AlternateContent>
  <xr:revisionPtr revIDLastSave="0" documentId="8_{779460ED-FED8-40FB-8D7E-9D499A1058EA}" xr6:coauthVersionLast="47" xr6:coauthVersionMax="47" xr10:uidLastSave="{00000000-0000-0000-0000-000000000000}"/>
  <bookViews>
    <workbookView xWindow="-120" yWindow="-120" windowWidth="29040" windowHeight="17640" xr2:uid="{A2270052-F237-4D4D-8C68-77102EC6BBA3}"/>
  </bookViews>
  <sheets>
    <sheet name="Lab" sheetId="1" r:id="rId1"/>
    <sheet name="Kon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H44" i="1"/>
  <c r="H25" i="1"/>
  <c r="H63" i="2"/>
  <c r="H44" i="2"/>
  <c r="H25" i="2"/>
  <c r="H37" i="2" l="1"/>
  <c r="H36" i="2"/>
  <c r="H35" i="2"/>
  <c r="H34" i="2"/>
  <c r="H18" i="2"/>
  <c r="H17" i="2"/>
  <c r="H16" i="2"/>
  <c r="H18" i="1"/>
  <c r="H17" i="1"/>
  <c r="H16" i="1"/>
  <c r="H15" i="1"/>
  <c r="H53" i="1"/>
  <c r="H62" i="1" s="1"/>
  <c r="H54" i="1"/>
  <c r="H55" i="1"/>
  <c r="H56" i="1"/>
  <c r="H36" i="1"/>
  <c r="H35" i="1"/>
  <c r="H34" i="1"/>
  <c r="H15" i="2"/>
  <c r="H55" i="2"/>
  <c r="H54" i="2"/>
  <c r="E14" i="1"/>
  <c r="E13" i="2"/>
  <c r="E13" i="1"/>
  <c r="E15" i="1"/>
  <c r="E17" i="1"/>
  <c r="E18" i="1"/>
  <c r="E19" i="1"/>
  <c r="E21" i="1"/>
  <c r="E26" i="1"/>
  <c r="H57" i="1" s="1"/>
  <c r="E27" i="1"/>
  <c r="H56" i="2"/>
  <c r="H53" i="2"/>
  <c r="E27" i="2"/>
  <c r="E26" i="2"/>
  <c r="H38" i="2" s="1"/>
  <c r="E21" i="2"/>
  <c r="E19" i="2"/>
  <c r="E18" i="2"/>
  <c r="E17" i="2"/>
  <c r="E15" i="2"/>
  <c r="E14" i="2"/>
  <c r="H37" i="1"/>
  <c r="H62" i="2" l="1"/>
  <c r="H43" i="1"/>
  <c r="H24" i="1"/>
  <c r="H19" i="1"/>
  <c r="H20" i="1" s="1"/>
  <c r="H22" i="1" s="1"/>
  <c r="H38" i="1"/>
  <c r="H24" i="2"/>
  <c r="H43" i="2"/>
  <c r="H19" i="2"/>
  <c r="H20" i="2" s="1"/>
  <c r="H22" i="2" s="1"/>
  <c r="H57" i="2"/>
  <c r="H58" i="2" s="1"/>
  <c r="H60" i="2" s="1"/>
  <c r="H64" i="2" s="1"/>
  <c r="H39" i="2"/>
  <c r="H41" i="2" s="1"/>
  <c r="H26" i="1" l="1"/>
  <c r="H45" i="2"/>
  <c r="H26" i="2"/>
  <c r="H39" i="1"/>
  <c r="H41" i="1" s="1"/>
  <c r="H45" i="1" s="1"/>
  <c r="H58" i="1" l="1"/>
  <c r="H60" i="1" s="1"/>
  <c r="H64" i="1" s="1"/>
</calcChain>
</file>

<file path=xl/sharedStrings.xml><?xml version="1.0" encoding="utf-8"?>
<sst xmlns="http://schemas.openxmlformats.org/spreadsheetml/2006/main" count="169" uniqueCount="58">
  <si>
    <t>Avgifter</t>
  </si>
  <si>
    <t>Hyra</t>
  </si>
  <si>
    <t>BMC/TB/7T</t>
  </si>
  <si>
    <t>MV</t>
  </si>
  <si>
    <t>CRC/WLAB</t>
  </si>
  <si>
    <t>Byggnad</t>
  </si>
  <si>
    <t>Torr avgift</t>
  </si>
  <si>
    <t>Lokalserviceavgift Kr/kvm</t>
  </si>
  <si>
    <t>Kapitalkostnad kvm/kr</t>
  </si>
  <si>
    <t>CRC,Wlab</t>
  </si>
  <si>
    <t>Våt avgift</t>
  </si>
  <si>
    <t>GU avgift</t>
  </si>
  <si>
    <t>Kvm</t>
  </si>
  <si>
    <t>Lokalservice</t>
  </si>
  <si>
    <t>AV avgift</t>
  </si>
  <si>
    <t>T1 T2 T3 kr/kvm/år</t>
  </si>
  <si>
    <t>Lokalvård</t>
  </si>
  <si>
    <t>Kapitalkostnad</t>
  </si>
  <si>
    <t xml:space="preserve">Hyra </t>
  </si>
  <si>
    <t>Av kostnad</t>
  </si>
  <si>
    <t>Totalt</t>
  </si>
  <si>
    <t>Årskostnad</t>
  </si>
  <si>
    <t>Kostnad</t>
  </si>
  <si>
    <t>Lab CRC</t>
  </si>
  <si>
    <t>Lab BMC</t>
  </si>
  <si>
    <t>Lab MV</t>
  </si>
  <si>
    <t>Servicekostnad</t>
  </si>
  <si>
    <t>Kapital</t>
  </si>
  <si>
    <t>Avgift</t>
  </si>
  <si>
    <t>Alla</t>
  </si>
  <si>
    <t>Gu</t>
  </si>
  <si>
    <t>Kontor BMC</t>
  </si>
  <si>
    <t>Ökning +490 kr/kvm</t>
  </si>
  <si>
    <t>Ökning +914 kr/kvm</t>
  </si>
  <si>
    <t>Kst/Brukare</t>
  </si>
  <si>
    <t>BMC,TB</t>
  </si>
  <si>
    <t>BMC,TB,</t>
  </si>
  <si>
    <t>MV,7T</t>
  </si>
  <si>
    <t>Total Kvm</t>
  </si>
  <si>
    <t>Helår</t>
  </si>
  <si>
    <t>Lokalvård Kr/kvm</t>
  </si>
  <si>
    <t>NY 2024</t>
  </si>
  <si>
    <t>Ökning +450 kr/kvm</t>
  </si>
  <si>
    <t xml:space="preserve">Skriv in Kvm i den gula rutan </t>
  </si>
  <si>
    <t>Kontor CRC</t>
  </si>
  <si>
    <t>Kontor MV,7T</t>
  </si>
  <si>
    <t xml:space="preserve"> kr/kvm/år</t>
  </si>
  <si>
    <t>Subvention</t>
  </si>
  <si>
    <t>Drift</t>
  </si>
  <si>
    <t>Nettokostnad</t>
  </si>
  <si>
    <t>Egenavgift lokaler</t>
  </si>
  <si>
    <t>Drift, preliminär:</t>
  </si>
  <si>
    <t>0-25 kvm</t>
  </si>
  <si>
    <t>26-100 kvm</t>
  </si>
  <si>
    <t>101-300 kvm</t>
  </si>
  <si>
    <t>301- kvm</t>
  </si>
  <si>
    <t>GÖR BERÄKNING HÄR:</t>
  </si>
  <si>
    <t xml:space="preserve">    Skriv in kvm i den gula rutan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</si>
</sst>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0" borderId="6" xfId="0" applyNumberFormat="1" applyBorder="1"/>
    <xf numFmtId="3" fontId="0" fillId="0" borderId="7" xfId="0" applyNumberFormat="1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/>
    <xf numFmtId="0" fontId="1" fillId="2" borderId="1" xfId="0" applyFont="1" applyFill="1" applyBorder="1"/>
    <xf numFmtId="3" fontId="0" fillId="2" borderId="1" xfId="0" applyNumberFormat="1" applyFill="1" applyBorder="1"/>
    <xf numFmtId="0" fontId="1" fillId="0" borderId="0" xfId="0" applyFont="1"/>
    <xf numFmtId="0" fontId="0" fillId="4" borderId="3" xfId="0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6" fillId="0" borderId="0" xfId="0" applyFont="1"/>
    <xf numFmtId="0" fontId="1" fillId="3" borderId="0" xfId="0" applyFont="1" applyFill="1"/>
    <xf numFmtId="0" fontId="3" fillId="2" borderId="1" xfId="0" applyFont="1" applyFill="1" applyBorder="1"/>
    <xf numFmtId="0" fontId="5" fillId="2" borderId="1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3" fontId="0" fillId="0" borderId="1" xfId="0" applyNumberFormat="1" applyBorder="1"/>
    <xf numFmtId="0" fontId="1" fillId="5" borderId="8" xfId="0" applyFont="1" applyFill="1" applyBorder="1" applyProtection="1">
      <protection locked="0"/>
    </xf>
    <xf numFmtId="0" fontId="0" fillId="4" borderId="9" xfId="0" applyFill="1" applyBorder="1"/>
    <xf numFmtId="3" fontId="0" fillId="4" borderId="9" xfId="0" applyNumberFormat="1" applyFill="1" applyBorder="1"/>
    <xf numFmtId="3" fontId="0" fillId="4" borderId="10" xfId="0" applyNumberFormat="1" applyFill="1" applyBorder="1"/>
    <xf numFmtId="3" fontId="1" fillId="4" borderId="9" xfId="0" applyNumberFormat="1" applyFont="1" applyFill="1" applyBorder="1"/>
    <xf numFmtId="0" fontId="1" fillId="2" borderId="8" xfId="0" applyFont="1" applyFill="1" applyBorder="1" applyProtection="1">
      <protection locked="0"/>
    </xf>
    <xf numFmtId="0" fontId="1" fillId="4" borderId="4" xfId="0" applyFont="1" applyFill="1" applyBorder="1"/>
    <xf numFmtId="3" fontId="1" fillId="4" borderId="10" xfId="0" applyNumberFormat="1" applyFont="1" applyFill="1" applyBorder="1"/>
    <xf numFmtId="0" fontId="0" fillId="4" borderId="9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240030</xdr:colOff>
      <xdr:row>4</xdr:row>
      <xdr:rowOff>9525</xdr:rowOff>
    </xdr:from>
    <xdr:to>
      <xdr:col>7</xdr:col>
      <xdr:colOff>732282</xdr:colOff>
      <xdr:row>8</xdr:row>
      <xdr:rowOff>178308</xdr:rowOff>
    </xdr:to>
    <xdr:sp macro="" textlink="">
      <xdr:nvSpPr>
        <xdr:cNvPr id="2" name="Pil: nedåt 1">
          <a:extLst>
            <a:ext uri="{FF2B5EF4-FFF2-40B4-BE49-F238E27FC236}">
              <a16:creationId xmlns:a16="http://schemas.microsoft.com/office/drawing/2014/main" id="{36E65EDD-28C9-4AF2-9AB2-EB9C1CEE0C5E}"/>
            </a:ext>
          </a:extLst>
        </xdr:cNvPr>
        <xdr:cNvSpPr/>
      </xdr:nvSpPr>
      <xdr:spPr>
        <a:xfrm>
          <a:off x="7840980" y="1000125"/>
          <a:ext cx="492252" cy="968883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249555</xdr:colOff>
      <xdr:row>4</xdr:row>
      <xdr:rowOff>5715</xdr:rowOff>
    </xdr:from>
    <xdr:to>
      <xdr:col>7</xdr:col>
      <xdr:colOff>741807</xdr:colOff>
      <xdr:row>9</xdr:row>
      <xdr:rowOff>1143</xdr:rowOff>
    </xdr:to>
    <xdr:sp macro="" textlink="">
      <xdr:nvSpPr>
        <xdr:cNvPr id="2" name="Pil: nedåt 1">
          <a:extLst>
            <a:ext uri="{FF2B5EF4-FFF2-40B4-BE49-F238E27FC236}">
              <a16:creationId xmlns:a16="http://schemas.microsoft.com/office/drawing/2014/main" id="{CBEC4DEB-3C8B-32C2-E7B5-B0CFD801F7DC}"/>
            </a:ext>
          </a:extLst>
        </xdr:cNvPr>
        <xdr:cNvSpPr/>
      </xdr:nvSpPr>
      <xdr:spPr>
        <a:xfrm>
          <a:off x="7850505" y="996315"/>
          <a:ext cx="492252" cy="976503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9E73-A20F-483D-92DA-EFE1F23252CE}">
  <dimension ref="A1:L64"/>
  <sheetViews>
    <sheetView tabSelected="1" zoomScaleNormal="100" workbookViewId="0">
      <selection activeCell="I7" sqref="I7"/>
    </sheetView>
  </sheetViews>
  <sheetFormatPr defaultRowHeight="15" x14ac:dyDescent="0.25"/>
  <cols>
    <col min="1" max="1" width="10.42578125" customWidth="1"/>
    <col min="2" max="2" width="23" bestFit="1" customWidth="1"/>
    <col min="3" max="3" width="20.140625" bestFit="1" customWidth="1"/>
    <col min="4" max="4" width="16.140625" bestFit="1" customWidth="1"/>
    <col min="5" max="5" width="13.140625" bestFit="1" customWidth="1"/>
    <col min="6" max="6" width="15" bestFit="1" customWidth="1"/>
    <col min="7" max="7" width="13.140625" customWidth="1"/>
    <col min="8" max="8" width="15.85546875" customWidth="1"/>
    <col min="10" max="10" width="11.42578125" bestFit="1" customWidth="1"/>
    <col min="12" max="12" width="13.5703125" bestFit="1" customWidth="1"/>
    <col min="13" max="13" width="15.5703125" customWidth="1"/>
    <col min="14" max="14" width="10.85546875" bestFit="1" customWidth="1"/>
  </cols>
  <sheetData>
    <row r="1" spans="1:12" ht="18.75" x14ac:dyDescent="0.3">
      <c r="A1" s="1" t="s">
        <v>0</v>
      </c>
      <c r="B1" s="1">
        <v>2024</v>
      </c>
      <c r="C1" s="1"/>
    </row>
    <row r="2" spans="1:12" ht="21" x14ac:dyDescent="0.35">
      <c r="A2" s="1"/>
      <c r="G2" s="35" t="s">
        <v>56</v>
      </c>
    </row>
    <row r="3" spans="1:12" ht="21" x14ac:dyDescent="0.35">
      <c r="A3" s="1"/>
      <c r="B3" t="s">
        <v>43</v>
      </c>
      <c r="G3" t="s">
        <v>57</v>
      </c>
      <c r="H3" s="35"/>
    </row>
    <row r="4" spans="1:12" ht="18.75" x14ac:dyDescent="0.3">
      <c r="A4" s="1"/>
    </row>
    <row r="5" spans="1:12" ht="15.75" x14ac:dyDescent="0.25">
      <c r="B5" s="16" t="s">
        <v>1</v>
      </c>
      <c r="C5" s="17">
        <v>2024</v>
      </c>
    </row>
    <row r="6" spans="1:12" ht="15.75" x14ac:dyDescent="0.25">
      <c r="B6" s="21" t="s">
        <v>2</v>
      </c>
      <c r="C6" s="18">
        <v>3750</v>
      </c>
      <c r="E6" t="s">
        <v>32</v>
      </c>
    </row>
    <row r="7" spans="1:12" ht="15.75" x14ac:dyDescent="0.25">
      <c r="B7" s="22" t="s">
        <v>3</v>
      </c>
      <c r="C7" s="19">
        <v>4100</v>
      </c>
      <c r="E7" t="s">
        <v>42</v>
      </c>
    </row>
    <row r="8" spans="1:12" ht="15.75" x14ac:dyDescent="0.25">
      <c r="B8" s="23" t="s">
        <v>4</v>
      </c>
      <c r="C8" s="20">
        <v>3460</v>
      </c>
      <c r="E8" t="s">
        <v>33</v>
      </c>
    </row>
    <row r="9" spans="1:12" x14ac:dyDescent="0.25">
      <c r="L9" s="10"/>
    </row>
    <row r="10" spans="1:12" x14ac:dyDescent="0.25">
      <c r="G10" s="10" t="s">
        <v>23</v>
      </c>
    </row>
    <row r="11" spans="1:12" ht="18.75" x14ac:dyDescent="0.3">
      <c r="A11" s="14" t="s">
        <v>5</v>
      </c>
      <c r="B11" s="14">
        <v>2024</v>
      </c>
      <c r="C11" s="14"/>
      <c r="D11" s="1"/>
      <c r="G11" s="10" t="s">
        <v>34</v>
      </c>
      <c r="H11" s="34" t="s">
        <v>12</v>
      </c>
    </row>
    <row r="12" spans="1:12" x14ac:dyDescent="0.25">
      <c r="A12" s="8" t="s">
        <v>6</v>
      </c>
      <c r="B12" s="7" t="s">
        <v>7</v>
      </c>
      <c r="C12" s="7" t="s">
        <v>8</v>
      </c>
      <c r="D12" s="7" t="s">
        <v>40</v>
      </c>
      <c r="E12" s="7" t="s">
        <v>38</v>
      </c>
      <c r="G12" s="13" t="s">
        <v>12</v>
      </c>
      <c r="H12" s="25"/>
    </row>
    <row r="13" spans="1:12" x14ac:dyDescent="0.25">
      <c r="A13" s="5" t="s">
        <v>36</v>
      </c>
      <c r="B13" s="3">
        <v>505</v>
      </c>
      <c r="C13" s="3">
        <v>160</v>
      </c>
      <c r="D13" s="3">
        <v>285</v>
      </c>
      <c r="E13" s="3">
        <f>B13+C13+D13</f>
        <v>950</v>
      </c>
      <c r="G13" s="11"/>
      <c r="H13" s="26"/>
    </row>
    <row r="14" spans="1:12" x14ac:dyDescent="0.25">
      <c r="A14" s="5" t="s">
        <v>37</v>
      </c>
      <c r="B14" s="3">
        <v>505</v>
      </c>
      <c r="C14" s="3">
        <v>160</v>
      </c>
      <c r="D14" s="3"/>
      <c r="E14" s="3">
        <f t="shared" ref="E14:E21" si="0">B14+C14+D14</f>
        <v>665</v>
      </c>
      <c r="G14" s="11" t="s">
        <v>22</v>
      </c>
      <c r="H14" s="33" t="s">
        <v>39</v>
      </c>
    </row>
    <row r="15" spans="1:12" x14ac:dyDescent="0.25">
      <c r="A15" s="5" t="s">
        <v>9</v>
      </c>
      <c r="B15" s="3">
        <v>505</v>
      </c>
      <c r="C15" s="3">
        <v>160</v>
      </c>
      <c r="D15" s="3">
        <v>285</v>
      </c>
      <c r="E15" s="3">
        <f t="shared" si="0"/>
        <v>950</v>
      </c>
      <c r="G15" s="11" t="s">
        <v>18</v>
      </c>
      <c r="H15" s="27">
        <f>C8*H12</f>
        <v>0</v>
      </c>
    </row>
    <row r="16" spans="1:12" x14ac:dyDescent="0.25">
      <c r="A16" s="8" t="s">
        <v>10</v>
      </c>
      <c r="B16" s="9"/>
      <c r="C16" s="9"/>
      <c r="D16" s="9"/>
      <c r="E16" s="9"/>
      <c r="G16" s="11" t="s">
        <v>13</v>
      </c>
      <c r="H16" s="27">
        <f>H12*B19</f>
        <v>0</v>
      </c>
    </row>
    <row r="17" spans="1:8" x14ac:dyDescent="0.25">
      <c r="A17" s="5" t="s">
        <v>35</v>
      </c>
      <c r="B17" s="3">
        <v>645</v>
      </c>
      <c r="C17" s="3">
        <v>230</v>
      </c>
      <c r="D17" s="3">
        <v>330</v>
      </c>
      <c r="E17" s="3">
        <f t="shared" si="0"/>
        <v>1205</v>
      </c>
      <c r="G17" s="11" t="s">
        <v>16</v>
      </c>
      <c r="H17" s="27">
        <f>H12*D19</f>
        <v>0</v>
      </c>
    </row>
    <row r="18" spans="1:8" x14ac:dyDescent="0.25">
      <c r="A18" s="5" t="s">
        <v>3</v>
      </c>
      <c r="B18" s="3">
        <v>645</v>
      </c>
      <c r="C18" s="3">
        <v>230</v>
      </c>
      <c r="D18" s="3"/>
      <c r="E18" s="3">
        <f t="shared" si="0"/>
        <v>875</v>
      </c>
      <c r="G18" s="11" t="s">
        <v>17</v>
      </c>
      <c r="H18" s="27">
        <f>H12*C19</f>
        <v>0</v>
      </c>
    </row>
    <row r="19" spans="1:8" x14ac:dyDescent="0.25">
      <c r="A19" s="5" t="s">
        <v>9</v>
      </c>
      <c r="B19" s="3">
        <v>645</v>
      </c>
      <c r="C19" s="3">
        <v>230</v>
      </c>
      <c r="D19" s="3">
        <v>330</v>
      </c>
      <c r="E19" s="3">
        <f t="shared" si="0"/>
        <v>1205</v>
      </c>
      <c r="G19" s="11" t="s">
        <v>19</v>
      </c>
      <c r="H19" s="28">
        <f>H12*E26</f>
        <v>0</v>
      </c>
    </row>
    <row r="20" spans="1:8" x14ac:dyDescent="0.25">
      <c r="A20" s="8" t="s">
        <v>11</v>
      </c>
      <c r="B20" s="9"/>
      <c r="C20" s="9"/>
      <c r="D20" s="9"/>
      <c r="E20" s="9"/>
      <c r="G20" s="11" t="s">
        <v>20</v>
      </c>
      <c r="H20" s="27">
        <f>SUM(H15:H19)</f>
        <v>0</v>
      </c>
    </row>
    <row r="21" spans="1:8" x14ac:dyDescent="0.25">
      <c r="A21" s="6" t="s">
        <v>11</v>
      </c>
      <c r="B21" s="4">
        <v>505</v>
      </c>
      <c r="C21" s="4">
        <v>230</v>
      </c>
      <c r="D21" s="4">
        <v>365</v>
      </c>
      <c r="E21" s="24">
        <f t="shared" si="0"/>
        <v>1100</v>
      </c>
      <c r="G21" s="11"/>
      <c r="H21" s="27"/>
    </row>
    <row r="22" spans="1:8" x14ac:dyDescent="0.25">
      <c r="B22" s="2"/>
      <c r="C22" s="2"/>
      <c r="D22" s="2"/>
      <c r="E22" s="2"/>
      <c r="F22" s="2"/>
      <c r="G22" s="12" t="s">
        <v>21</v>
      </c>
      <c r="H22" s="29">
        <f>H20</f>
        <v>0</v>
      </c>
    </row>
    <row r="23" spans="1:8" x14ac:dyDescent="0.25">
      <c r="B23" s="2"/>
      <c r="C23" s="2"/>
      <c r="D23" s="2"/>
      <c r="E23" s="2"/>
      <c r="F23" s="2"/>
      <c r="G23" s="12"/>
      <c r="H23" s="29"/>
    </row>
    <row r="24" spans="1:8" x14ac:dyDescent="0.25">
      <c r="A24" s="10" t="s">
        <v>41</v>
      </c>
      <c r="B24" s="10" t="s">
        <v>14</v>
      </c>
      <c r="C24" s="10" t="s">
        <v>15</v>
      </c>
      <c r="F24" s="2"/>
      <c r="G24" s="12" t="s">
        <v>47</v>
      </c>
      <c r="H24" s="29">
        <f>H15+H17+H18+(H12*32)-H12*$C$29</f>
        <v>0</v>
      </c>
    </row>
    <row r="25" spans="1:8" x14ac:dyDescent="0.25">
      <c r="C25" t="s">
        <v>26</v>
      </c>
      <c r="D25" t="s">
        <v>27</v>
      </c>
      <c r="E25" t="s">
        <v>28</v>
      </c>
      <c r="F25" s="2"/>
      <c r="G25" s="12" t="s">
        <v>48</v>
      </c>
      <c r="H25" s="29">
        <f>MIN(H12*1,25)*3000+MAX(MIN((H12-25),(100-25)),0)*1000+MAX(MIN((H12-100),(300-100)),0)*800</f>
        <v>0</v>
      </c>
    </row>
    <row r="26" spans="1:8" x14ac:dyDescent="0.25">
      <c r="B26" s="10" t="s">
        <v>29</v>
      </c>
      <c r="C26" s="10">
        <v>62</v>
      </c>
      <c r="D26">
        <v>0</v>
      </c>
      <c r="E26">
        <f>SUM(C26:D26)</f>
        <v>62</v>
      </c>
      <c r="G26" s="31" t="s">
        <v>49</v>
      </c>
      <c r="H26" s="32">
        <f>H22-H24-H25</f>
        <v>0</v>
      </c>
    </row>
    <row r="27" spans="1:8" x14ac:dyDescent="0.25">
      <c r="B27" s="15" t="s">
        <v>30</v>
      </c>
      <c r="C27" s="15">
        <v>367</v>
      </c>
      <c r="D27">
        <v>0</v>
      </c>
      <c r="E27">
        <f>SUM(C27:D27)</f>
        <v>367</v>
      </c>
    </row>
    <row r="28" spans="1:8" x14ac:dyDescent="0.25">
      <c r="C28" s="10"/>
      <c r="D28" s="10"/>
      <c r="H28" s="10"/>
    </row>
    <row r="29" spans="1:8" x14ac:dyDescent="0.25">
      <c r="B29" t="s">
        <v>50</v>
      </c>
      <c r="C29">
        <v>2312</v>
      </c>
      <c r="G29" s="10" t="s">
        <v>24</v>
      </c>
    </row>
    <row r="30" spans="1:8" x14ac:dyDescent="0.25">
      <c r="G30" s="10" t="s">
        <v>34</v>
      </c>
      <c r="H30" s="34" t="s">
        <v>12</v>
      </c>
    </row>
    <row r="31" spans="1:8" x14ac:dyDescent="0.25">
      <c r="B31" s="10" t="s">
        <v>51</v>
      </c>
      <c r="C31" s="10"/>
      <c r="G31" s="13"/>
      <c r="H31" s="30"/>
    </row>
    <row r="32" spans="1:8" x14ac:dyDescent="0.25">
      <c r="B32" t="s">
        <v>52</v>
      </c>
      <c r="C32">
        <v>3000</v>
      </c>
      <c r="G32" s="11"/>
      <c r="H32" s="26"/>
    </row>
    <row r="33" spans="2:8" x14ac:dyDescent="0.25">
      <c r="B33" t="s">
        <v>53</v>
      </c>
      <c r="C33">
        <v>1000</v>
      </c>
      <c r="G33" s="11" t="s">
        <v>22</v>
      </c>
      <c r="H33" s="33" t="s">
        <v>39</v>
      </c>
    </row>
    <row r="34" spans="2:8" x14ac:dyDescent="0.25">
      <c r="B34" t="s">
        <v>54</v>
      </c>
      <c r="C34">
        <v>800</v>
      </c>
      <c r="G34" s="11" t="s">
        <v>18</v>
      </c>
      <c r="H34" s="27">
        <f>H31*C6</f>
        <v>0</v>
      </c>
    </row>
    <row r="35" spans="2:8" x14ac:dyDescent="0.25">
      <c r="B35" t="s">
        <v>55</v>
      </c>
      <c r="C35">
        <v>0</v>
      </c>
      <c r="G35" s="11" t="s">
        <v>13</v>
      </c>
      <c r="H35" s="27">
        <f>H31*B17</f>
        <v>0</v>
      </c>
    </row>
    <row r="36" spans="2:8" x14ac:dyDescent="0.25">
      <c r="G36" s="11" t="s">
        <v>16</v>
      </c>
      <c r="H36" s="27">
        <f>H31*D17</f>
        <v>0</v>
      </c>
    </row>
    <row r="37" spans="2:8" x14ac:dyDescent="0.25">
      <c r="G37" s="11" t="s">
        <v>17</v>
      </c>
      <c r="H37" s="27">
        <f>H31*C17</f>
        <v>0</v>
      </c>
    </row>
    <row r="38" spans="2:8" x14ac:dyDescent="0.25">
      <c r="G38" s="11" t="s">
        <v>19</v>
      </c>
      <c r="H38" s="28">
        <f>H31*E26</f>
        <v>0</v>
      </c>
    </row>
    <row r="39" spans="2:8" x14ac:dyDescent="0.25">
      <c r="G39" s="11" t="s">
        <v>20</v>
      </c>
      <c r="H39" s="27">
        <f>SUM(H34:H38)</f>
        <v>0</v>
      </c>
    </row>
    <row r="40" spans="2:8" x14ac:dyDescent="0.25">
      <c r="G40" s="11"/>
      <c r="H40" s="26"/>
    </row>
    <row r="41" spans="2:8" x14ac:dyDescent="0.25">
      <c r="G41" s="12" t="s">
        <v>21</v>
      </c>
      <c r="H41" s="29">
        <f>H39</f>
        <v>0</v>
      </c>
    </row>
    <row r="42" spans="2:8" x14ac:dyDescent="0.25">
      <c r="G42" s="12"/>
      <c r="H42" s="29"/>
    </row>
    <row r="43" spans="2:8" x14ac:dyDescent="0.25">
      <c r="G43" s="12" t="s">
        <v>47</v>
      </c>
      <c r="H43" s="29">
        <f>H34+H36+H37+(H31*32)-H31*$C$29</f>
        <v>0</v>
      </c>
    </row>
    <row r="44" spans="2:8" x14ac:dyDescent="0.25">
      <c r="G44" s="12" t="s">
        <v>48</v>
      </c>
      <c r="H44" s="29">
        <f>MIN(H31*1,25)*3000+MAX(MIN((H31-25),(100-25)),0)*1000+MAX(MIN((H31-100),(300-100)),0)*800</f>
        <v>0</v>
      </c>
    </row>
    <row r="45" spans="2:8" x14ac:dyDescent="0.25">
      <c r="G45" s="31" t="s">
        <v>49</v>
      </c>
      <c r="H45" s="32">
        <f>H41-H43-H44</f>
        <v>0</v>
      </c>
    </row>
    <row r="47" spans="2:8" x14ac:dyDescent="0.25">
      <c r="H47" s="10"/>
    </row>
    <row r="48" spans="2:8" x14ac:dyDescent="0.25">
      <c r="G48" s="10" t="s">
        <v>25</v>
      </c>
    </row>
    <row r="49" spans="7:8" x14ac:dyDescent="0.25">
      <c r="G49" s="10" t="s">
        <v>34</v>
      </c>
      <c r="H49" s="34" t="s">
        <v>12</v>
      </c>
    </row>
    <row r="50" spans="7:8" x14ac:dyDescent="0.25">
      <c r="G50" s="13"/>
      <c r="H50" s="30"/>
    </row>
    <row r="51" spans="7:8" x14ac:dyDescent="0.25">
      <c r="G51" s="11"/>
      <c r="H51" s="26"/>
    </row>
    <row r="52" spans="7:8" x14ac:dyDescent="0.25">
      <c r="G52" s="11" t="s">
        <v>22</v>
      </c>
      <c r="H52" s="33" t="s">
        <v>39</v>
      </c>
    </row>
    <row r="53" spans="7:8" x14ac:dyDescent="0.25">
      <c r="G53" s="11" t="s">
        <v>18</v>
      </c>
      <c r="H53" s="27">
        <f>C7*H50</f>
        <v>0</v>
      </c>
    </row>
    <row r="54" spans="7:8" x14ac:dyDescent="0.25">
      <c r="G54" s="11" t="s">
        <v>13</v>
      </c>
      <c r="H54" s="27">
        <f>H50*B18</f>
        <v>0</v>
      </c>
    </row>
    <row r="55" spans="7:8" x14ac:dyDescent="0.25">
      <c r="G55" s="11" t="s">
        <v>16</v>
      </c>
      <c r="H55" s="27">
        <f>C7*D18</f>
        <v>0</v>
      </c>
    </row>
    <row r="56" spans="7:8" x14ac:dyDescent="0.25">
      <c r="G56" s="11" t="s">
        <v>17</v>
      </c>
      <c r="H56" s="27">
        <f>H50*C18</f>
        <v>0</v>
      </c>
    </row>
    <row r="57" spans="7:8" x14ac:dyDescent="0.25">
      <c r="G57" s="11" t="s">
        <v>19</v>
      </c>
      <c r="H57" s="28">
        <f>H50*E26</f>
        <v>0</v>
      </c>
    </row>
    <row r="58" spans="7:8" x14ac:dyDescent="0.25">
      <c r="G58" s="11" t="s">
        <v>20</v>
      </c>
      <c r="H58" s="27">
        <f>SUM(H53:H57)</f>
        <v>0</v>
      </c>
    </row>
    <row r="59" spans="7:8" x14ac:dyDescent="0.25">
      <c r="G59" s="11"/>
      <c r="H59" s="27"/>
    </row>
    <row r="60" spans="7:8" x14ac:dyDescent="0.25">
      <c r="G60" s="12" t="s">
        <v>21</v>
      </c>
      <c r="H60" s="29">
        <f>H58</f>
        <v>0</v>
      </c>
    </row>
    <row r="61" spans="7:8" x14ac:dyDescent="0.25">
      <c r="G61" s="12"/>
      <c r="H61" s="29"/>
    </row>
    <row r="62" spans="7:8" x14ac:dyDescent="0.25">
      <c r="G62" s="12" t="s">
        <v>47</v>
      </c>
      <c r="H62" s="29">
        <f>H53+H55+H56+(H50*32)-H50*$C$29</f>
        <v>0</v>
      </c>
    </row>
    <row r="63" spans="7:8" x14ac:dyDescent="0.25">
      <c r="G63" s="12" t="s">
        <v>48</v>
      </c>
      <c r="H63" s="29">
        <f>MIN(H50*1,25)*3000+MAX(MIN((H50-25),(100-25)),0)*1000+MAX(MIN((H50-100),(300-100)),0)*800</f>
        <v>0</v>
      </c>
    </row>
    <row r="64" spans="7:8" x14ac:dyDescent="0.25">
      <c r="G64" s="31" t="s">
        <v>49</v>
      </c>
      <c r="H64" s="32">
        <f>H60-H62-H63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4D93-25C0-4BCE-9BA5-755348C6EE69}">
  <dimension ref="A1:L64"/>
  <sheetViews>
    <sheetView workbookViewId="0">
      <selection activeCell="E32" sqref="E32"/>
    </sheetView>
  </sheetViews>
  <sheetFormatPr defaultRowHeight="15" x14ac:dyDescent="0.25"/>
  <cols>
    <col min="1" max="1" width="10.42578125" customWidth="1"/>
    <col min="2" max="2" width="23" bestFit="1" customWidth="1"/>
    <col min="3" max="3" width="20.140625" bestFit="1" customWidth="1"/>
    <col min="4" max="4" width="16.140625" bestFit="1" customWidth="1"/>
    <col min="5" max="5" width="13.140625" bestFit="1" customWidth="1"/>
    <col min="6" max="6" width="15" bestFit="1" customWidth="1"/>
    <col min="7" max="7" width="13.140625" customWidth="1"/>
    <col min="8" max="8" width="15.85546875" customWidth="1"/>
    <col min="10" max="10" width="11.42578125" bestFit="1" customWidth="1"/>
    <col min="12" max="12" width="13.5703125" bestFit="1" customWidth="1"/>
    <col min="13" max="13" width="15.5703125" customWidth="1"/>
    <col min="14" max="14" width="10.85546875" bestFit="1" customWidth="1"/>
  </cols>
  <sheetData>
    <row r="1" spans="1:12" ht="18.75" x14ac:dyDescent="0.3">
      <c r="A1" s="1" t="s">
        <v>0</v>
      </c>
      <c r="B1" s="1">
        <v>2024</v>
      </c>
      <c r="C1" s="1"/>
    </row>
    <row r="2" spans="1:12" ht="21" x14ac:dyDescent="0.35">
      <c r="A2" s="1"/>
      <c r="G2" s="35" t="s">
        <v>56</v>
      </c>
    </row>
    <row r="3" spans="1:12" ht="21" x14ac:dyDescent="0.35">
      <c r="A3" s="1"/>
      <c r="G3" t="s">
        <v>57</v>
      </c>
      <c r="H3" s="35"/>
    </row>
    <row r="4" spans="1:12" ht="18.75" x14ac:dyDescent="0.3">
      <c r="A4" s="1"/>
    </row>
    <row r="5" spans="1:12" ht="15.75" x14ac:dyDescent="0.25">
      <c r="B5" s="16" t="s">
        <v>1</v>
      </c>
      <c r="C5" s="17">
        <v>2024</v>
      </c>
    </row>
    <row r="6" spans="1:12" ht="15.75" x14ac:dyDescent="0.25">
      <c r="B6" s="21" t="s">
        <v>2</v>
      </c>
      <c r="C6" s="18">
        <v>3750</v>
      </c>
      <c r="E6" t="s">
        <v>32</v>
      </c>
    </row>
    <row r="7" spans="1:12" ht="15.75" x14ac:dyDescent="0.25">
      <c r="B7" s="22" t="s">
        <v>3</v>
      </c>
      <c r="C7" s="19">
        <v>4100</v>
      </c>
      <c r="E7" t="s">
        <v>42</v>
      </c>
    </row>
    <row r="8" spans="1:12" ht="15.75" x14ac:dyDescent="0.25">
      <c r="B8" s="23" t="s">
        <v>4</v>
      </c>
      <c r="C8" s="20">
        <v>3460</v>
      </c>
      <c r="E8" t="s">
        <v>33</v>
      </c>
    </row>
    <row r="9" spans="1:12" x14ac:dyDescent="0.25">
      <c r="L9" s="10"/>
    </row>
    <row r="10" spans="1:12" x14ac:dyDescent="0.25">
      <c r="G10" s="10" t="s">
        <v>44</v>
      </c>
    </row>
    <row r="11" spans="1:12" ht="18.75" x14ac:dyDescent="0.3">
      <c r="A11" s="14" t="s">
        <v>5</v>
      </c>
      <c r="B11" s="14">
        <v>2024</v>
      </c>
      <c r="C11" s="14"/>
      <c r="D11" s="1"/>
      <c r="G11" s="10" t="s">
        <v>34</v>
      </c>
      <c r="H11" s="34" t="s">
        <v>12</v>
      </c>
    </row>
    <row r="12" spans="1:12" x14ac:dyDescent="0.25">
      <c r="A12" s="8" t="s">
        <v>6</v>
      </c>
      <c r="B12" s="7" t="s">
        <v>7</v>
      </c>
      <c r="C12" s="7" t="s">
        <v>8</v>
      </c>
      <c r="D12" s="7" t="s">
        <v>40</v>
      </c>
      <c r="E12" s="7" t="s">
        <v>38</v>
      </c>
      <c r="G12" s="13" t="s">
        <v>12</v>
      </c>
      <c r="H12" s="25"/>
    </row>
    <row r="13" spans="1:12" x14ac:dyDescent="0.25">
      <c r="A13" s="5" t="s">
        <v>36</v>
      </c>
      <c r="B13" s="3">
        <v>505</v>
      </c>
      <c r="C13" s="3">
        <v>160</v>
      </c>
      <c r="D13" s="3">
        <v>285</v>
      </c>
      <c r="E13" s="3">
        <f>B13+C13+D13</f>
        <v>950</v>
      </c>
      <c r="G13" s="11"/>
      <c r="H13" s="26"/>
    </row>
    <row r="14" spans="1:12" x14ac:dyDescent="0.25">
      <c r="A14" s="5" t="s">
        <v>37</v>
      </c>
      <c r="B14" s="3">
        <v>505</v>
      </c>
      <c r="C14" s="3">
        <v>160</v>
      </c>
      <c r="D14" s="3"/>
      <c r="E14" s="3">
        <f t="shared" ref="E14:E21" si="0">B14+C14+D14</f>
        <v>665</v>
      </c>
      <c r="G14" s="11" t="s">
        <v>22</v>
      </c>
      <c r="H14" s="33" t="s">
        <v>39</v>
      </c>
    </row>
    <row r="15" spans="1:12" x14ac:dyDescent="0.25">
      <c r="A15" s="5" t="s">
        <v>9</v>
      </c>
      <c r="B15" s="3">
        <v>505</v>
      </c>
      <c r="C15" s="3">
        <v>160</v>
      </c>
      <c r="D15" s="3">
        <v>285</v>
      </c>
      <c r="E15" s="3">
        <f t="shared" si="0"/>
        <v>950</v>
      </c>
      <c r="G15" s="11" t="s">
        <v>18</v>
      </c>
      <c r="H15" s="27">
        <f>H12*C8</f>
        <v>0</v>
      </c>
    </row>
    <row r="16" spans="1:12" x14ac:dyDescent="0.25">
      <c r="A16" s="8" t="s">
        <v>10</v>
      </c>
      <c r="B16" s="9"/>
      <c r="C16" s="9"/>
      <c r="D16" s="9"/>
      <c r="E16" s="9"/>
      <c r="G16" s="11" t="s">
        <v>13</v>
      </c>
      <c r="H16" s="27">
        <f>H12*B15</f>
        <v>0</v>
      </c>
    </row>
    <row r="17" spans="1:10" x14ac:dyDescent="0.25">
      <c r="A17" s="5" t="s">
        <v>35</v>
      </c>
      <c r="B17" s="3">
        <v>645</v>
      </c>
      <c r="C17" s="3">
        <v>230</v>
      </c>
      <c r="D17" s="3">
        <v>330</v>
      </c>
      <c r="E17" s="3">
        <f t="shared" si="0"/>
        <v>1205</v>
      </c>
      <c r="G17" s="11" t="s">
        <v>16</v>
      </c>
      <c r="H17" s="27">
        <f>H12*D15</f>
        <v>0</v>
      </c>
    </row>
    <row r="18" spans="1:10" x14ac:dyDescent="0.25">
      <c r="A18" s="5" t="s">
        <v>3</v>
      </c>
      <c r="B18" s="3">
        <v>645</v>
      </c>
      <c r="C18" s="3">
        <v>230</v>
      </c>
      <c r="D18" s="3"/>
      <c r="E18" s="3">
        <f t="shared" si="0"/>
        <v>875</v>
      </c>
      <c r="G18" s="11" t="s">
        <v>17</v>
      </c>
      <c r="H18" s="27">
        <f>H12*C15</f>
        <v>0</v>
      </c>
    </row>
    <row r="19" spans="1:10" x14ac:dyDescent="0.25">
      <c r="A19" s="5" t="s">
        <v>9</v>
      </c>
      <c r="B19" s="3">
        <v>645</v>
      </c>
      <c r="C19" s="3">
        <v>230</v>
      </c>
      <c r="D19" s="3">
        <v>330</v>
      </c>
      <c r="E19" s="3">
        <f t="shared" si="0"/>
        <v>1205</v>
      </c>
      <c r="G19" s="11" t="s">
        <v>19</v>
      </c>
      <c r="H19" s="28">
        <f>H12*E26</f>
        <v>0</v>
      </c>
    </row>
    <row r="20" spans="1:10" x14ac:dyDescent="0.25">
      <c r="A20" s="8" t="s">
        <v>11</v>
      </c>
      <c r="B20" s="9"/>
      <c r="C20" s="9"/>
      <c r="D20" s="9"/>
      <c r="E20" s="9"/>
      <c r="G20" s="11" t="s">
        <v>20</v>
      </c>
      <c r="H20" s="27">
        <f>SUM(H15:H19)</f>
        <v>0</v>
      </c>
    </row>
    <row r="21" spans="1:10" x14ac:dyDescent="0.25">
      <c r="A21" s="6" t="s">
        <v>11</v>
      </c>
      <c r="B21" s="4">
        <v>505</v>
      </c>
      <c r="C21" s="4">
        <v>230</v>
      </c>
      <c r="D21" s="4">
        <v>365</v>
      </c>
      <c r="E21" s="24">
        <f t="shared" si="0"/>
        <v>1100</v>
      </c>
      <c r="G21" s="11"/>
      <c r="H21" s="27"/>
    </row>
    <row r="22" spans="1:10" x14ac:dyDescent="0.25">
      <c r="B22" s="2"/>
      <c r="C22" s="2"/>
      <c r="D22" s="2"/>
      <c r="E22" s="2"/>
      <c r="F22" s="2"/>
      <c r="G22" s="12" t="s">
        <v>21</v>
      </c>
      <c r="H22" s="29">
        <f>H20</f>
        <v>0</v>
      </c>
    </row>
    <row r="23" spans="1:10" x14ac:dyDescent="0.25">
      <c r="G23" s="12"/>
      <c r="H23" s="29"/>
    </row>
    <row r="24" spans="1:10" x14ac:dyDescent="0.25">
      <c r="A24" s="10">
        <v>2024</v>
      </c>
      <c r="B24" s="10" t="s">
        <v>14</v>
      </c>
      <c r="C24" s="10" t="s">
        <v>46</v>
      </c>
      <c r="F24" s="2"/>
      <c r="G24" s="12" t="s">
        <v>47</v>
      </c>
      <c r="H24" s="29">
        <f>H15+H17+H18+(H12*32)-H12*$C$29</f>
        <v>0</v>
      </c>
      <c r="J24" s="2"/>
    </row>
    <row r="25" spans="1:10" x14ac:dyDescent="0.25">
      <c r="C25" t="s">
        <v>26</v>
      </c>
      <c r="E25" t="s">
        <v>28</v>
      </c>
      <c r="F25" s="2"/>
      <c r="G25" s="12" t="s">
        <v>48</v>
      </c>
      <c r="H25" s="29">
        <f>MIN(H12*1,25)*3000+MAX(MIN((H12-25),(100-25)),0)*1000+MAX(MIN((H12-100),(300-100)),0)*800</f>
        <v>0</v>
      </c>
      <c r="J25" s="2"/>
    </row>
    <row r="26" spans="1:10" x14ac:dyDescent="0.25">
      <c r="B26" s="10" t="s">
        <v>29</v>
      </c>
      <c r="C26" s="10">
        <v>62</v>
      </c>
      <c r="E26">
        <f>SUM(C26:D26)</f>
        <v>62</v>
      </c>
      <c r="G26" s="31" t="s">
        <v>49</v>
      </c>
      <c r="H26" s="32">
        <f>H22-H24-H25</f>
        <v>0</v>
      </c>
      <c r="J26" s="2"/>
    </row>
    <row r="27" spans="1:10" x14ac:dyDescent="0.25">
      <c r="B27" s="15" t="s">
        <v>30</v>
      </c>
      <c r="C27" s="15">
        <v>367</v>
      </c>
      <c r="E27">
        <f>SUM(C27:D27)</f>
        <v>367</v>
      </c>
      <c r="J27" s="2"/>
    </row>
    <row r="28" spans="1:10" x14ac:dyDescent="0.25">
      <c r="H28" s="10"/>
      <c r="J28" s="2"/>
    </row>
    <row r="29" spans="1:10" x14ac:dyDescent="0.25">
      <c r="B29" t="s">
        <v>50</v>
      </c>
      <c r="C29">
        <v>2312</v>
      </c>
      <c r="G29" s="10" t="s">
        <v>31</v>
      </c>
      <c r="J29" s="2"/>
    </row>
    <row r="30" spans="1:10" x14ac:dyDescent="0.25">
      <c r="G30" s="10" t="s">
        <v>34</v>
      </c>
      <c r="H30" s="34" t="s">
        <v>12</v>
      </c>
      <c r="J30" s="2"/>
    </row>
    <row r="31" spans="1:10" x14ac:dyDescent="0.25">
      <c r="B31" s="10" t="s">
        <v>51</v>
      </c>
      <c r="C31" s="10"/>
      <c r="D31" s="10"/>
      <c r="G31" s="13"/>
      <c r="H31" s="30"/>
      <c r="J31" s="2"/>
    </row>
    <row r="32" spans="1:10" x14ac:dyDescent="0.25">
      <c r="B32" t="s">
        <v>52</v>
      </c>
      <c r="C32">
        <v>3000</v>
      </c>
      <c r="G32" s="11"/>
      <c r="H32" s="26"/>
      <c r="J32" s="2"/>
    </row>
    <row r="33" spans="2:10" x14ac:dyDescent="0.25">
      <c r="B33" t="s">
        <v>53</v>
      </c>
      <c r="C33">
        <v>1000</v>
      </c>
      <c r="G33" s="11" t="s">
        <v>22</v>
      </c>
      <c r="H33" s="33" t="s">
        <v>39</v>
      </c>
      <c r="J33" s="2"/>
    </row>
    <row r="34" spans="2:10" x14ac:dyDescent="0.25">
      <c r="B34" t="s">
        <v>54</v>
      </c>
      <c r="C34">
        <v>800</v>
      </c>
      <c r="G34" s="11" t="s">
        <v>18</v>
      </c>
      <c r="H34" s="27">
        <f>H31*C6</f>
        <v>0</v>
      </c>
      <c r="J34" s="2"/>
    </row>
    <row r="35" spans="2:10" x14ac:dyDescent="0.25">
      <c r="B35" t="s">
        <v>55</v>
      </c>
      <c r="C35">
        <v>0</v>
      </c>
      <c r="G35" s="11" t="s">
        <v>13</v>
      </c>
      <c r="H35" s="27">
        <f>H31*B13</f>
        <v>0</v>
      </c>
      <c r="J35" s="2"/>
    </row>
    <row r="36" spans="2:10" x14ac:dyDescent="0.25">
      <c r="G36" s="11" t="s">
        <v>16</v>
      </c>
      <c r="H36" s="27">
        <f>H31*D13</f>
        <v>0</v>
      </c>
      <c r="J36" s="2"/>
    </row>
    <row r="37" spans="2:10" x14ac:dyDescent="0.25">
      <c r="G37" s="11" t="s">
        <v>17</v>
      </c>
      <c r="H37" s="27">
        <f>H31*C13</f>
        <v>0</v>
      </c>
      <c r="J37" s="2"/>
    </row>
    <row r="38" spans="2:10" x14ac:dyDescent="0.25">
      <c r="G38" s="11" t="s">
        <v>19</v>
      </c>
      <c r="H38" s="28">
        <f>H31*E26</f>
        <v>0</v>
      </c>
      <c r="J38" s="2"/>
    </row>
    <row r="39" spans="2:10" x14ac:dyDescent="0.25">
      <c r="G39" s="11" t="s">
        <v>20</v>
      </c>
      <c r="H39" s="27">
        <f>SUM(H34:H38)</f>
        <v>0</v>
      </c>
      <c r="J39" s="2"/>
    </row>
    <row r="40" spans="2:10" x14ac:dyDescent="0.25">
      <c r="G40" s="11"/>
      <c r="H40" s="26"/>
      <c r="J40" s="2"/>
    </row>
    <row r="41" spans="2:10" x14ac:dyDescent="0.25">
      <c r="G41" s="12" t="s">
        <v>21</v>
      </c>
      <c r="H41" s="29">
        <f>H39</f>
        <v>0</v>
      </c>
      <c r="J41" s="2"/>
    </row>
    <row r="42" spans="2:10" x14ac:dyDescent="0.25">
      <c r="G42" s="12"/>
      <c r="H42" s="29"/>
      <c r="J42" s="2"/>
    </row>
    <row r="43" spans="2:10" x14ac:dyDescent="0.25">
      <c r="G43" s="12" t="s">
        <v>47</v>
      </c>
      <c r="H43" s="29">
        <f>H34+H36+H37+(H31*32)-H31*$C$29</f>
        <v>0</v>
      </c>
      <c r="J43" s="2"/>
    </row>
    <row r="44" spans="2:10" x14ac:dyDescent="0.25">
      <c r="G44" s="12" t="s">
        <v>48</v>
      </c>
      <c r="H44" s="29">
        <f>MIN(H31*1,25)*3000+MAX(MIN((H31-25),(100-25)),0)*1000+MAX(MIN((H31-100),(300-100)),0)*800</f>
        <v>0</v>
      </c>
    </row>
    <row r="45" spans="2:10" x14ac:dyDescent="0.25">
      <c r="G45" s="31" t="s">
        <v>49</v>
      </c>
      <c r="H45" s="32">
        <f>H41-H43-H44</f>
        <v>0</v>
      </c>
    </row>
    <row r="47" spans="2:10" x14ac:dyDescent="0.25">
      <c r="H47" s="10"/>
    </row>
    <row r="48" spans="2:10" x14ac:dyDescent="0.25">
      <c r="G48" s="10" t="s">
        <v>45</v>
      </c>
    </row>
    <row r="49" spans="7:8" x14ac:dyDescent="0.25">
      <c r="G49" s="10" t="s">
        <v>34</v>
      </c>
      <c r="H49" s="34" t="s">
        <v>12</v>
      </c>
    </row>
    <row r="50" spans="7:8" x14ac:dyDescent="0.25">
      <c r="G50" s="13"/>
      <c r="H50" s="30"/>
    </row>
    <row r="51" spans="7:8" x14ac:dyDescent="0.25">
      <c r="G51" s="11"/>
      <c r="H51" s="26"/>
    </row>
    <row r="52" spans="7:8" x14ac:dyDescent="0.25">
      <c r="G52" s="11" t="s">
        <v>22</v>
      </c>
      <c r="H52" s="33" t="s">
        <v>39</v>
      </c>
    </row>
    <row r="53" spans="7:8" x14ac:dyDescent="0.25">
      <c r="G53" s="11" t="s">
        <v>18</v>
      </c>
      <c r="H53" s="27">
        <f>H50*C7</f>
        <v>0</v>
      </c>
    </row>
    <row r="54" spans="7:8" x14ac:dyDescent="0.25">
      <c r="G54" s="11" t="s">
        <v>13</v>
      </c>
      <c r="H54" s="27">
        <f>H50*B14</f>
        <v>0</v>
      </c>
    </row>
    <row r="55" spans="7:8" x14ac:dyDescent="0.25">
      <c r="G55" s="11" t="s">
        <v>16</v>
      </c>
      <c r="H55" s="27">
        <f>H50*D14</f>
        <v>0</v>
      </c>
    </row>
    <row r="56" spans="7:8" x14ac:dyDescent="0.25">
      <c r="G56" s="11" t="s">
        <v>17</v>
      </c>
      <c r="H56" s="27">
        <f>H50*C14</f>
        <v>0</v>
      </c>
    </row>
    <row r="57" spans="7:8" x14ac:dyDescent="0.25">
      <c r="G57" s="11" t="s">
        <v>19</v>
      </c>
      <c r="H57" s="28">
        <f>H50*E26</f>
        <v>0</v>
      </c>
    </row>
    <row r="58" spans="7:8" x14ac:dyDescent="0.25">
      <c r="G58" s="11" t="s">
        <v>20</v>
      </c>
      <c r="H58" s="27">
        <f>SUM(H53:H57)</f>
        <v>0</v>
      </c>
    </row>
    <row r="59" spans="7:8" x14ac:dyDescent="0.25">
      <c r="G59" s="11"/>
      <c r="H59" s="27"/>
    </row>
    <row r="60" spans="7:8" x14ac:dyDescent="0.25">
      <c r="G60" s="12" t="s">
        <v>21</v>
      </c>
      <c r="H60" s="29">
        <f>H58</f>
        <v>0</v>
      </c>
    </row>
    <row r="61" spans="7:8" x14ac:dyDescent="0.25">
      <c r="G61" s="12"/>
      <c r="H61" s="29"/>
    </row>
    <row r="62" spans="7:8" x14ac:dyDescent="0.25">
      <c r="G62" s="12" t="s">
        <v>47</v>
      </c>
      <c r="H62" s="29">
        <f>H53+H55+H56+(H50*32)-H50*$C$29</f>
        <v>0</v>
      </c>
    </row>
    <row r="63" spans="7:8" x14ac:dyDescent="0.25">
      <c r="G63" s="12" t="s">
        <v>48</v>
      </c>
      <c r="H63" s="29">
        <f>MIN(H50*1,25)*3000+MAX(MIN((H50-25),(100-25)),0)*1000+MAX(MIN((H50-100),(300-100)),0)*800</f>
        <v>0</v>
      </c>
    </row>
    <row r="64" spans="7:8" x14ac:dyDescent="0.25">
      <c r="G64" s="31" t="s">
        <v>49</v>
      </c>
      <c r="H64" s="32">
        <f>H60-H62-H63</f>
        <v>0</v>
      </c>
    </row>
  </sheetData>
  <sheetProtection formatCells="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Lab</vt:lpstr>
      <vt:lpstr>Kontor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Persson</dc:creator>
  <cp:lastModifiedBy>Björn Martinsson</cp:lastModifiedBy>
  <dcterms:created xsi:type="dcterms:W3CDTF">2022-09-26T08:08:08Z</dcterms:created>
  <dcterms:modified xsi:type="dcterms:W3CDTF">2023-11-23T13:24:25Z</dcterms:modified>
</cp:coreProperties>
</file>